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015.TOWN\Desktop\"/>
    </mc:Choice>
  </mc:AlternateContent>
  <bookViews>
    <workbookView xWindow="0" yWindow="0" windowWidth="20490" windowHeight="7530" activeTab="1"/>
  </bookViews>
  <sheets>
    <sheet name="家庭備蓄リスト" sheetId="1" r:id="rId1"/>
    <sheet name="持ち出し品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/>
  <c r="E22" i="2"/>
  <c r="E23" i="2"/>
  <c r="E24" i="2"/>
  <c r="E25" i="2"/>
  <c r="E26" i="2"/>
  <c r="E27" i="2"/>
  <c r="E6" i="2"/>
  <c r="E5" i="2"/>
  <c r="E29" i="1"/>
  <c r="E25" i="1"/>
  <c r="E41" i="1" l="1"/>
  <c r="E40" i="1"/>
  <c r="E39" i="1"/>
  <c r="E37" i="1"/>
  <c r="E36" i="1"/>
  <c r="E34" i="1"/>
  <c r="E33" i="1"/>
  <c r="E32" i="1"/>
  <c r="E31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<sst xmlns="http://schemas.openxmlformats.org/spreadsheetml/2006/main" count="371" uniqueCount="224">
  <si>
    <t>品名</t>
  </si>
  <si>
    <t>補足</t>
  </si>
  <si>
    <t>必要数量</t>
  </si>
  <si>
    <t>保管期限</t>
  </si>
  <si>
    <t>備考</t>
  </si>
  <si>
    <t>生活備蓄</t>
  </si>
  <si>
    <t>ＬＥＤランタン</t>
  </si>
  <si>
    <t>安価で良いので数量確保</t>
  </si>
  <si>
    <t>１個／人</t>
  </si>
  <si>
    <t>無</t>
  </si>
  <si>
    <t>ろうそく（マッチ共）</t>
  </si>
  <si>
    <t>乾電池消耗後の予備</t>
  </si>
  <si>
    <t>３本</t>
  </si>
  <si>
    <t>単3乾電池</t>
  </si>
  <si>
    <t>利用頻度の高い単3に統一</t>
  </si>
  <si>
    <t>10本／人</t>
  </si>
  <si>
    <t>5年</t>
  </si>
  <si>
    <t>携帯用ＵＳＢ充電器</t>
  </si>
  <si>
    <t>各端末用充電ケーブル共</t>
  </si>
  <si>
    <t>１個</t>
  </si>
  <si>
    <t>手動発電ライト、ラジオ</t>
  </si>
  <si>
    <t>アルミ蒸着保温シート</t>
  </si>
  <si>
    <t>冬季の暖房補助</t>
  </si>
  <si>
    <t>１枚／人</t>
  </si>
  <si>
    <t>使い捨てカイロ</t>
  </si>
  <si>
    <t>5枚／人</t>
  </si>
  <si>
    <t>2年</t>
  </si>
  <si>
    <t>ブルーシート</t>
  </si>
  <si>
    <t>家屋破損部分の一時補修等</t>
  </si>
  <si>
    <t>2～3枚</t>
  </si>
  <si>
    <t>飲食備蓄</t>
  </si>
  <si>
    <t>飲料水（ﾍﾟｯﾄﾎﾞﾄﾙ）　２Lｻｲｽﾞ</t>
  </si>
  <si>
    <t>5日分。その後は給水車</t>
  </si>
  <si>
    <t>５本／人</t>
  </si>
  <si>
    <t>清涼飲料水等（500mLｻｲｽﾞ）</t>
  </si>
  <si>
    <t>よく飲むものを予備買い</t>
  </si>
  <si>
    <t>４本／人</t>
  </si>
  <si>
    <t>1年</t>
  </si>
  <si>
    <t>米（１０Ｋｇ入り）</t>
  </si>
  <si>
    <t>5日分。その後は支援物資</t>
  </si>
  <si>
    <t>１袋</t>
  </si>
  <si>
    <t>半年</t>
  </si>
  <si>
    <t>カセットコンロ（ガス）</t>
  </si>
  <si>
    <t>新品の予備を1台</t>
  </si>
  <si>
    <t>1台</t>
  </si>
  <si>
    <t>カセットガスボンベ250ｇ</t>
  </si>
  <si>
    <t>1本で70分燃焼</t>
  </si>
  <si>
    <t>２本／人</t>
  </si>
  <si>
    <t>排泄備蓄</t>
  </si>
  <si>
    <t>非常トイレ用凝固剤</t>
  </si>
  <si>
    <t>一人一日５回７日分</t>
    <phoneticPr fontId="5"/>
  </si>
  <si>
    <t>３５枚／人</t>
    <phoneticPr fontId="5"/>
  </si>
  <si>
    <t>黒ポリ袋（大）</t>
  </si>
  <si>
    <t>黒ポリ袋（小）</t>
  </si>
  <si>
    <t>一人一日２回９０日分</t>
  </si>
  <si>
    <t>180枚／人</t>
  </si>
  <si>
    <t>トイレットペーパー</t>
  </si>
  <si>
    <t>一人一日０．２ﾛｰﾙ９０日分</t>
  </si>
  <si>
    <t>１８ﾛｰﾙ／人</t>
  </si>
  <si>
    <t>ウエットティッシュ</t>
  </si>
  <si>
    <t>一人一日５回９０日分</t>
  </si>
  <si>
    <t>450枚／人</t>
  </si>
  <si>
    <t>手指消毒剤（スプレータイプ）</t>
  </si>
  <si>
    <t>エタノール５００ＭＬ</t>
  </si>
  <si>
    <t>１本／人</t>
  </si>
  <si>
    <t>3年</t>
  </si>
  <si>
    <t>屋外トイレ用便座</t>
  </si>
  <si>
    <t>自邸穴掘仮設トイレ用</t>
  </si>
  <si>
    <t>屋外トイレ用簡易テント</t>
  </si>
  <si>
    <t>目隠し、雨よけ</t>
  </si>
  <si>
    <t>１張</t>
  </si>
  <si>
    <t>屋外トイレ用おがくず</t>
  </si>
  <si>
    <t>１回0.3Ｌ　９０日分</t>
  </si>
  <si>
    <t>１８Ｌ／人</t>
  </si>
  <si>
    <t>500ｍｌビン。スプレー用</t>
  </si>
  <si>
    <t>１本</t>
  </si>
  <si>
    <t>簡易小便器ｽｶｲﾄｲﾚ</t>
  </si>
  <si>
    <t>男性用</t>
  </si>
  <si>
    <t>1個</t>
  </si>
  <si>
    <t>スプレーボトル</t>
  </si>
  <si>
    <t>エタノールやＥＭＷ用</t>
  </si>
  <si>
    <t>４本</t>
  </si>
  <si>
    <t>衛生備蓄</t>
  </si>
  <si>
    <t>手指消毒剤（ジェルタイプ）</t>
  </si>
  <si>
    <t>300～500ml　程度のもの</t>
  </si>
  <si>
    <t>0．５本／人</t>
  </si>
  <si>
    <t>ウエットタオル</t>
  </si>
  <si>
    <t>顔、体拭き</t>
  </si>
  <si>
    <t>６０枚／人</t>
  </si>
  <si>
    <t>ドライシャンプー</t>
  </si>
  <si>
    <t>シャンプーの代用</t>
  </si>
  <si>
    <t>使い捨てペーパー下着</t>
  </si>
  <si>
    <t>２週間は洗濯が出来ないとして</t>
  </si>
  <si>
    <t>１４枚／人</t>
  </si>
  <si>
    <t>衣類用抗菌消臭スプレー</t>
  </si>
  <si>
    <t>洗濯できない衣類に噴霧</t>
  </si>
  <si>
    <t>３年</t>
  </si>
  <si>
    <t>ウォータータンク　　２０L</t>
  </si>
  <si>
    <t>給水車からの飲料水運搬</t>
  </si>
  <si>
    <t>２袋</t>
  </si>
  <si>
    <t>ポリ缶　１８L</t>
  </si>
  <si>
    <t>給水車からの雑水運搬</t>
  </si>
  <si>
    <t>２個</t>
  </si>
  <si>
    <t>医薬品、生理用品、紙おむつ等</t>
  </si>
  <si>
    <t>ゴミ袋</t>
  </si>
  <si>
    <t>自治体指定品</t>
  </si>
  <si>
    <t>６０枚</t>
  </si>
  <si>
    <t>特殊備蓄</t>
  </si>
  <si>
    <t>ペットの餌</t>
  </si>
  <si>
    <t>常時予備買い</t>
  </si>
  <si>
    <t>貯水タンク</t>
  </si>
  <si>
    <t>できれば</t>
  </si>
  <si>
    <r>
      <t>環境浄化微生物資材</t>
    </r>
    <r>
      <rPr>
        <sz val="10"/>
        <color theme="1"/>
        <rFont val="Arial"/>
        <family val="2"/>
      </rPr>
      <t xml:space="preserve"> EMW</t>
    </r>
  </si>
  <si>
    <t>懐中電灯</t>
    <rPh sb="0" eb="2">
      <t>カイチュウ</t>
    </rPh>
    <rPh sb="2" eb="4">
      <t>デントウ</t>
    </rPh>
    <phoneticPr fontId="1"/>
  </si>
  <si>
    <t>☆ご家族の人数を入力してください。</t>
    <rPh sb="8" eb="10">
      <t>ニュウリョク</t>
    </rPh>
    <phoneticPr fontId="1"/>
  </si>
  <si>
    <t>災害時に活用できる家庭備蓄品リストの試算表</t>
    <rPh sb="0" eb="3">
      <t>サイガイジ</t>
    </rPh>
    <rPh sb="4" eb="6">
      <t>カツヨウ</t>
    </rPh>
    <rPh sb="9" eb="11">
      <t>カテイ</t>
    </rPh>
    <rPh sb="11" eb="13">
      <t>ビチク</t>
    </rPh>
    <rPh sb="13" eb="14">
      <t>ヒン</t>
    </rPh>
    <rPh sb="18" eb="21">
      <t>シサンヒョウ</t>
    </rPh>
    <phoneticPr fontId="1"/>
  </si>
  <si>
    <t>備蓄数量</t>
    <rPh sb="0" eb="2">
      <t>ビチク</t>
    </rPh>
    <rPh sb="2" eb="4">
      <t>スウリョウ</t>
    </rPh>
    <phoneticPr fontId="1"/>
  </si>
  <si>
    <t>普段飲んでいる薬や常備薬</t>
    <rPh sb="0" eb="2">
      <t>フダン</t>
    </rPh>
    <rPh sb="2" eb="3">
      <t>ノ</t>
    </rPh>
    <rPh sb="7" eb="8">
      <t>クスリ</t>
    </rPh>
    <rPh sb="9" eb="12">
      <t>ジョウビヤク</t>
    </rPh>
    <phoneticPr fontId="1"/>
  </si>
  <si>
    <t>持ち出しチェックメモ</t>
    <rPh sb="0" eb="1">
      <t>モ</t>
    </rPh>
    <rPh sb="2" eb="3">
      <t>ダ</t>
    </rPh>
    <phoneticPr fontId="5"/>
  </si>
  <si>
    <t>■印の物は持ち出し袋にはないので至急準備して持ち出すこと</t>
    <rPh sb="1" eb="2">
      <t>シルシ</t>
    </rPh>
    <rPh sb="3" eb="4">
      <t>モノ</t>
    </rPh>
    <rPh sb="5" eb="6">
      <t>モ</t>
    </rPh>
    <rPh sb="7" eb="8">
      <t>ダ</t>
    </rPh>
    <rPh sb="9" eb="10">
      <t>ブクロ</t>
    </rPh>
    <rPh sb="16" eb="18">
      <t>シキュウ</t>
    </rPh>
    <rPh sb="18" eb="20">
      <t>ジュンビ</t>
    </rPh>
    <rPh sb="22" eb="23">
      <t>モ</t>
    </rPh>
    <rPh sb="24" eb="25">
      <t>ダ</t>
    </rPh>
    <phoneticPr fontId="5"/>
  </si>
  <si>
    <t>分類</t>
  </si>
  <si>
    <t>項目</t>
  </si>
  <si>
    <t>保管方法</t>
    <rPh sb="2" eb="4">
      <t>ホウホウ</t>
    </rPh>
    <phoneticPr fontId="5"/>
  </si>
  <si>
    <t>✔</t>
    <phoneticPr fontId="5"/>
  </si>
  <si>
    <t>携帯個数</t>
  </si>
  <si>
    <t>すぐに準備して持ち出す物　　　（持ち出し袋内に無）</t>
    <rPh sb="3" eb="5">
      <t>ジュンビ</t>
    </rPh>
    <rPh sb="7" eb="8">
      <t>モ</t>
    </rPh>
    <rPh sb="9" eb="10">
      <t>ダ</t>
    </rPh>
    <rPh sb="11" eb="12">
      <t>モノ</t>
    </rPh>
    <rPh sb="16" eb="17">
      <t>モ</t>
    </rPh>
    <rPh sb="18" eb="19">
      <t>ダ</t>
    </rPh>
    <rPh sb="20" eb="22">
      <t>ブクロナイ</t>
    </rPh>
    <rPh sb="23" eb="24">
      <t>ナ</t>
    </rPh>
    <phoneticPr fontId="5"/>
  </si>
  <si>
    <t>常用薬</t>
  </si>
  <si>
    <t>■</t>
  </si>
  <si>
    <t>家族数</t>
  </si>
  <si>
    <t>自分のものは自分で</t>
  </si>
  <si>
    <t>飲料水</t>
  </si>
  <si>
    <t>備蓄してあるペットボトルを持っていけるだけ</t>
  </si>
  <si>
    <t>すぐ食べられる食料</t>
  </si>
  <si>
    <t>パン、缶詰、ハム、チーズなど持っていけるだけ</t>
  </si>
  <si>
    <t>1パック（12又は18ロール）</t>
    <phoneticPr fontId="5"/>
  </si>
  <si>
    <t>生理用品、紙おむつ等</t>
  </si>
  <si>
    <t>各自できるだけ着込んで避難</t>
  </si>
  <si>
    <t>携帯電話、スマホ</t>
  </si>
  <si>
    <t>財布（現金）</t>
  </si>
  <si>
    <t>通帳（預金、年金）類</t>
  </si>
  <si>
    <t>印鑑、実印</t>
  </si>
  <si>
    <t>免許、保険証、ﾊﾟｽﾎﾟｰﾄ</t>
    <rPh sb="0" eb="2">
      <t>メンキョ</t>
    </rPh>
    <rPh sb="3" eb="6">
      <t>ホケンショウ</t>
    </rPh>
    <phoneticPr fontId="5"/>
  </si>
  <si>
    <t>クレジットカード等</t>
  </si>
  <si>
    <t>医薬品</t>
  </si>
  <si>
    <t>絆創膏</t>
  </si>
  <si>
    <t>○</t>
  </si>
  <si>
    <t>バンドエイドの様なガーゼ付き絆創膏が便利</t>
  </si>
  <si>
    <t>包帯</t>
  </si>
  <si>
    <t>ガーゼ</t>
  </si>
  <si>
    <t>カットしてある滅菌ガーゼ</t>
  </si>
  <si>
    <t>消毒薬</t>
  </si>
  <si>
    <t>きずぐすり</t>
  </si>
  <si>
    <t>正露丸</t>
  </si>
  <si>
    <t>水あたりや食あたり、下痢止め</t>
  </si>
  <si>
    <t>飲食料品</t>
  </si>
  <si>
    <t>サランラップ</t>
  </si>
  <si>
    <t>食器に被せたり、傷口を覆って応急手当てに</t>
  </si>
  <si>
    <t>紙皿</t>
  </si>
  <si>
    <t>紙コップ</t>
  </si>
  <si>
    <t>箸</t>
  </si>
  <si>
    <t>キャラメル</t>
  </si>
  <si>
    <t>ようかん</t>
  </si>
  <si>
    <t>衛生用品</t>
  </si>
  <si>
    <t>爪切り、毛抜き</t>
  </si>
  <si>
    <t>ティッシュペーパー</t>
  </si>
  <si>
    <t>避難所であれば主に小用での使用となる</t>
  </si>
  <si>
    <t>タオル</t>
  </si>
  <si>
    <t>洗面用具</t>
  </si>
  <si>
    <t>旅行用程度で可</t>
  </si>
  <si>
    <t>使い捨て下着</t>
  </si>
  <si>
    <t>トイレ用凝固剤とセットで小用の始末に</t>
  </si>
  <si>
    <t>貴重品</t>
  </si>
  <si>
    <t>健康保険証コピー</t>
  </si>
  <si>
    <t>スペアキー（車、家）</t>
  </si>
  <si>
    <t>スペアが無ければ避難時に確認の事</t>
  </si>
  <si>
    <t>データーＣＤ</t>
  </si>
  <si>
    <t>パソコン内の貴重なデータをコピーしておく</t>
  </si>
  <si>
    <t>10円硬貨</t>
  </si>
  <si>
    <t>電話用</t>
  </si>
  <si>
    <t>生活日用品</t>
  </si>
  <si>
    <t>筆記用具、メモ帳</t>
  </si>
  <si>
    <t>筆記用具はボールペンとマジック</t>
  </si>
  <si>
    <t>乾電池</t>
  </si>
  <si>
    <t>単3サイズで使用機器を統一しておく</t>
  </si>
  <si>
    <t>はさみ</t>
  </si>
  <si>
    <t>カッターナイフ</t>
  </si>
  <si>
    <t>裁縫道具</t>
  </si>
  <si>
    <t>レインコート</t>
  </si>
  <si>
    <t>コンパクトに折りたたんであるもの</t>
  </si>
  <si>
    <t>ロープ</t>
  </si>
  <si>
    <t>ビニール袋（大、中）</t>
  </si>
  <si>
    <t>ゴミ袋、洗濯物入れ、食料保管等に利用価値大</t>
  </si>
  <si>
    <t>軍手</t>
  </si>
  <si>
    <t>布製ガムテープ</t>
  </si>
  <si>
    <t>防寒用</t>
  </si>
  <si>
    <t>エアーマット</t>
  </si>
  <si>
    <t>避難所の床に敷いて熟睡用</t>
  </si>
  <si>
    <t>ライター</t>
  </si>
  <si>
    <t>MEMO</t>
  </si>
  <si>
    <t>持出しチェックメモ</t>
  </si>
  <si>
    <t>このメモ</t>
    <phoneticPr fontId="5"/>
  </si>
  <si>
    <t>緊急用メモ</t>
  </si>
  <si>
    <t>避難時に有用だと思う情報を書き込んだもの</t>
  </si>
  <si>
    <t>☆家族人数を入力してください。</t>
    <rPh sb="1" eb="3">
      <t>カゾク</t>
    </rPh>
    <rPh sb="3" eb="5">
      <t>ニンズウ</t>
    </rPh>
    <rPh sb="6" eb="8">
      <t>ニュウリョク</t>
    </rPh>
    <phoneticPr fontId="1"/>
  </si>
  <si>
    <t>人</t>
    <rPh sb="0" eb="1">
      <t>ニン</t>
    </rPh>
    <phoneticPr fontId="1"/>
  </si>
  <si>
    <t>必要分</t>
    <rPh sb="0" eb="3">
      <t>ヒツヨウブン</t>
    </rPh>
    <phoneticPr fontId="1"/>
  </si>
  <si>
    <t>帽子</t>
    <phoneticPr fontId="1"/>
  </si>
  <si>
    <t>マスク</t>
    <phoneticPr fontId="1"/>
  </si>
  <si>
    <t>90枚／人</t>
    <rPh sb="2" eb="3">
      <t>マイ</t>
    </rPh>
    <rPh sb="4" eb="5">
      <t>ヒト</t>
    </rPh>
    <phoneticPr fontId="1"/>
  </si>
  <si>
    <t>不織布推奨</t>
    <rPh sb="0" eb="3">
      <t>フショクフ</t>
    </rPh>
    <rPh sb="3" eb="5">
      <t>スイショウ</t>
    </rPh>
    <phoneticPr fontId="1"/>
  </si>
  <si>
    <t>体温計</t>
    <rPh sb="0" eb="3">
      <t>タイオンケイ</t>
    </rPh>
    <phoneticPr fontId="1"/>
  </si>
  <si>
    <t>１本</t>
    <rPh sb="1" eb="2">
      <t>ホン</t>
    </rPh>
    <phoneticPr fontId="1"/>
  </si>
  <si>
    <t>マスク</t>
    <phoneticPr fontId="1"/>
  </si>
  <si>
    <t>必要個数</t>
    <rPh sb="0" eb="2">
      <t>ヒツヨウ</t>
    </rPh>
    <rPh sb="2" eb="4">
      <t>コスウ</t>
    </rPh>
    <phoneticPr fontId="1"/>
  </si>
  <si>
    <t>1本</t>
  </si>
  <si>
    <t>5食分</t>
  </si>
  <si>
    <t>5回/日</t>
  </si>
  <si>
    <t>1個/人</t>
  </si>
  <si>
    <t>1台/人</t>
  </si>
  <si>
    <t>5枚/人</t>
  </si>
  <si>
    <t>3個/人</t>
  </si>
  <si>
    <t>1本/人</t>
  </si>
  <si>
    <t>体温計</t>
    <rPh sb="0" eb="3">
      <t>タイオンケイ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</si>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</sst>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1" applyFont="1" applyFill="1" applyBorder="1" applyAlignment="1" applyProtection="1">
      <alignment horizontal="left" vertical="center" wrapText="1"/>
    </xf>
    <xf numFmtId="0" fontId="9" fillId="3" borderId="1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textRotation="255"/>
    </xf>
    <xf numFmtId="0" fontId="8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11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7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textRotation="255"/>
    </xf>
    <xf numFmtId="0" fontId="7" fillId="9" borderId="16" xfId="0" applyFont="1" applyFill="1" applyBorder="1" applyAlignment="1">
      <alignment horizontal="center" vertical="center" textRotation="255"/>
    </xf>
    <xf numFmtId="0" fontId="3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5" borderId="14" xfId="0" applyFont="1" applyFill="1" applyBorder="1" applyAlignment="1">
      <alignment horizontal="center" vertical="center" textRotation="255"/>
    </xf>
    <xf numFmtId="0" fontId="7" fillId="5" borderId="15" xfId="0" applyFont="1" applyFill="1" applyBorder="1" applyAlignment="1">
      <alignment horizontal="center" vertical="center" textRotation="255"/>
    </xf>
    <xf numFmtId="0" fontId="7" fillId="6" borderId="15" xfId="0" applyFont="1" applyFill="1" applyBorder="1" applyAlignment="1">
      <alignment horizontal="center" vertical="center" textRotation="255"/>
    </xf>
    <xf numFmtId="0" fontId="7" fillId="7" borderId="15" xfId="0" applyFont="1" applyFill="1" applyBorder="1" applyAlignment="1">
      <alignment horizontal="center" vertical="center" textRotation="255"/>
    </xf>
    <xf numFmtId="0" fontId="7" fillId="8" borderId="23" xfId="0" applyFont="1" applyFill="1" applyBorder="1" applyAlignment="1">
      <alignment horizontal="center" vertical="center" textRotation="255"/>
    </xf>
    <xf numFmtId="0" fontId="7" fillId="8" borderId="22" xfId="0" applyFont="1" applyFill="1" applyBorder="1" applyAlignment="1">
      <alignment horizontal="center" vertical="center" textRotation="255"/>
    </xf>
    <xf numFmtId="0" fontId="7" fillId="8" borderId="14" xfId="0" applyFont="1" applyFill="1" applyBorder="1" applyAlignment="1">
      <alignment horizontal="center" vertical="center" textRotation="255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</cellXfs>
  <cellStyles count="3">
    <cellStyle name="ハイパーリンク 2" xfId="2"/>
    <cellStyle name="標準" xfId="0" builtinId="0"/>
    <cellStyle name="標準_備品リスト" xfId="1"/>
  </cellStyles>
  <dxfs count="0"/>
  <tableStyles count="0" defaultTableStyle="TableStyleMedium2" defaultPivotStyle="PivotStyleLight16"/>
  <colors>
    <mruColors>
      <color rgb="FFFF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16" zoomScale="60" zoomScaleNormal="100" workbookViewId="0">
      <selection activeCell="C45" sqref="C45"/>
    </sheetView>
  </sheetViews>
  <sheetFormatPr defaultRowHeight="13.5" x14ac:dyDescent="0.15"/>
  <cols>
    <col min="1" max="1" width="4.75" style="3" customWidth="1"/>
    <col min="2" max="2" width="24" customWidth="1"/>
    <col min="3" max="3" width="22.75" customWidth="1"/>
    <col min="4" max="4" width="11.125" customWidth="1"/>
    <col min="5" max="5" width="12.5" customWidth="1"/>
    <col min="6" max="6" width="11.125" customWidth="1"/>
  </cols>
  <sheetData>
    <row r="1" spans="1:6" ht="20.25" customHeight="1" thickBot="1" x14ac:dyDescent="0.2">
      <c r="A1" s="52" t="s">
        <v>115</v>
      </c>
      <c r="B1" s="53"/>
      <c r="C1" s="53"/>
      <c r="D1" s="53"/>
      <c r="E1" s="53"/>
      <c r="F1" s="53"/>
    </row>
    <row r="2" spans="1:6" ht="17.25" customHeight="1" thickTop="1" thickBot="1" x14ac:dyDescent="0.2">
      <c r="A2" s="2"/>
      <c r="B2" s="1"/>
      <c r="C2" s="51" t="s">
        <v>114</v>
      </c>
      <c r="D2" s="51"/>
      <c r="E2" s="51"/>
      <c r="F2" s="22"/>
    </row>
    <row r="3" spans="1:6" ht="15" thickBot="1" x14ac:dyDescent="0.2">
      <c r="A3" s="23"/>
      <c r="B3" s="24" t="s">
        <v>0</v>
      </c>
      <c r="C3" s="25" t="s">
        <v>1</v>
      </c>
      <c r="D3" s="26" t="s">
        <v>2</v>
      </c>
      <c r="E3" s="26" t="s">
        <v>116</v>
      </c>
      <c r="F3" s="27" t="s">
        <v>3</v>
      </c>
    </row>
    <row r="4" spans="1:6" ht="20.100000000000001" customHeight="1" x14ac:dyDescent="0.15">
      <c r="A4" s="54" t="s">
        <v>5</v>
      </c>
      <c r="B4" s="16" t="s">
        <v>113</v>
      </c>
      <c r="C4" s="11" t="s">
        <v>7</v>
      </c>
      <c r="D4" s="20" t="s">
        <v>8</v>
      </c>
      <c r="E4" s="12" t="str">
        <f>(F2*1)&amp;"個"</f>
        <v>0個</v>
      </c>
      <c r="F4" s="13" t="s">
        <v>9</v>
      </c>
    </row>
    <row r="5" spans="1:6" ht="20.100000000000001" customHeight="1" x14ac:dyDescent="0.15">
      <c r="A5" s="55"/>
      <c r="B5" s="17" t="s">
        <v>10</v>
      </c>
      <c r="C5" s="4" t="s">
        <v>11</v>
      </c>
      <c r="D5" s="6" t="s">
        <v>12</v>
      </c>
      <c r="E5" s="5" t="str">
        <f>(3)&amp;"本"</f>
        <v>3本</v>
      </c>
      <c r="F5" s="7" t="s">
        <v>9</v>
      </c>
    </row>
    <row r="6" spans="1:6" ht="20.100000000000001" customHeight="1" x14ac:dyDescent="0.15">
      <c r="A6" s="55"/>
      <c r="B6" s="17" t="s">
        <v>13</v>
      </c>
      <c r="C6" s="4" t="s">
        <v>14</v>
      </c>
      <c r="D6" s="6" t="s">
        <v>15</v>
      </c>
      <c r="E6" s="5" t="str">
        <f>(F2*10)&amp;"本"</f>
        <v>0本</v>
      </c>
      <c r="F6" s="7" t="s">
        <v>16</v>
      </c>
    </row>
    <row r="7" spans="1:6" ht="20.100000000000001" customHeight="1" x14ac:dyDescent="0.15">
      <c r="A7" s="55"/>
      <c r="B7" s="17" t="s">
        <v>17</v>
      </c>
      <c r="C7" s="4" t="s">
        <v>18</v>
      </c>
      <c r="D7" s="6" t="s">
        <v>19</v>
      </c>
      <c r="E7" s="5" t="str">
        <f>(1)&amp;"個"</f>
        <v>1個</v>
      </c>
      <c r="F7" s="7" t="s">
        <v>9</v>
      </c>
    </row>
    <row r="8" spans="1:6" ht="20.100000000000001" customHeight="1" x14ac:dyDescent="0.15">
      <c r="A8" s="55"/>
      <c r="B8" s="17" t="s">
        <v>20</v>
      </c>
      <c r="C8" s="4" t="s">
        <v>11</v>
      </c>
      <c r="D8" s="6" t="s">
        <v>19</v>
      </c>
      <c r="E8" s="5" t="str">
        <f>(1)&amp;"個"</f>
        <v>1個</v>
      </c>
      <c r="F8" s="7" t="s">
        <v>9</v>
      </c>
    </row>
    <row r="9" spans="1:6" ht="20.100000000000001" customHeight="1" x14ac:dyDescent="0.15">
      <c r="A9" s="55"/>
      <c r="B9" s="17" t="s">
        <v>21</v>
      </c>
      <c r="C9" s="4" t="s">
        <v>22</v>
      </c>
      <c r="D9" s="6" t="s">
        <v>23</v>
      </c>
      <c r="E9" s="5" t="str">
        <f>(F2*1)&amp;"枚"</f>
        <v>0枚</v>
      </c>
      <c r="F9" s="7" t="s">
        <v>9</v>
      </c>
    </row>
    <row r="10" spans="1:6" ht="20.100000000000001" customHeight="1" x14ac:dyDescent="0.15">
      <c r="A10" s="55"/>
      <c r="B10" s="17" t="s">
        <v>24</v>
      </c>
      <c r="C10" s="4" t="s">
        <v>22</v>
      </c>
      <c r="D10" s="6" t="s">
        <v>25</v>
      </c>
      <c r="E10" s="5" t="str">
        <f>(F2*5)&amp;"枚"</f>
        <v>0枚</v>
      </c>
      <c r="F10" s="7" t="s">
        <v>26</v>
      </c>
    </row>
    <row r="11" spans="1:6" ht="20.100000000000001" customHeight="1" x14ac:dyDescent="0.15">
      <c r="A11" s="55"/>
      <c r="B11" s="17" t="s">
        <v>27</v>
      </c>
      <c r="C11" s="4" t="s">
        <v>28</v>
      </c>
      <c r="D11" s="6" t="s">
        <v>29</v>
      </c>
      <c r="E11" s="5" t="s">
        <v>29</v>
      </c>
      <c r="F11" s="7" t="s">
        <v>9</v>
      </c>
    </row>
    <row r="12" spans="1:6" ht="20.100000000000001" customHeight="1" x14ac:dyDescent="0.15">
      <c r="A12" s="56" t="s">
        <v>30</v>
      </c>
      <c r="B12" s="17" t="s">
        <v>31</v>
      </c>
      <c r="C12" s="4" t="s">
        <v>32</v>
      </c>
      <c r="D12" s="6" t="s">
        <v>33</v>
      </c>
      <c r="E12" s="5" t="str">
        <f>(F2*5)&amp;"本"</f>
        <v>0本</v>
      </c>
      <c r="F12" s="7" t="s">
        <v>26</v>
      </c>
    </row>
    <row r="13" spans="1:6" ht="20.100000000000001" customHeight="1" x14ac:dyDescent="0.15">
      <c r="A13" s="56"/>
      <c r="B13" s="17" t="s">
        <v>34</v>
      </c>
      <c r="C13" s="4" t="s">
        <v>35</v>
      </c>
      <c r="D13" s="6" t="s">
        <v>36</v>
      </c>
      <c r="E13" s="5" t="str">
        <f>(F2*4)&amp;"本"</f>
        <v>0本</v>
      </c>
      <c r="F13" s="7" t="s">
        <v>37</v>
      </c>
    </row>
    <row r="14" spans="1:6" ht="20.100000000000001" customHeight="1" x14ac:dyDescent="0.15">
      <c r="A14" s="56"/>
      <c r="B14" s="17" t="s">
        <v>38</v>
      </c>
      <c r="C14" s="4" t="s">
        <v>39</v>
      </c>
      <c r="D14" s="6" t="s">
        <v>40</v>
      </c>
      <c r="E14" s="5" t="str">
        <f>(1)&amp;"袋"</f>
        <v>1袋</v>
      </c>
      <c r="F14" s="7" t="s">
        <v>41</v>
      </c>
    </row>
    <row r="15" spans="1:6" ht="20.100000000000001" customHeight="1" x14ac:dyDescent="0.15">
      <c r="A15" s="56"/>
      <c r="B15" s="17" t="s">
        <v>42</v>
      </c>
      <c r="C15" s="4" t="s">
        <v>43</v>
      </c>
      <c r="D15" s="6" t="s">
        <v>44</v>
      </c>
      <c r="E15" s="5" t="str">
        <f>(1)&amp;"台"</f>
        <v>1台</v>
      </c>
      <c r="F15" s="7" t="s">
        <v>9</v>
      </c>
    </row>
    <row r="16" spans="1:6" ht="20.100000000000001" customHeight="1" x14ac:dyDescent="0.15">
      <c r="A16" s="56"/>
      <c r="B16" s="17" t="s">
        <v>45</v>
      </c>
      <c r="C16" s="4" t="s">
        <v>46</v>
      </c>
      <c r="D16" s="6" t="s">
        <v>47</v>
      </c>
      <c r="E16" s="5" t="str">
        <f>(F2*2)&amp;"本"</f>
        <v>0本</v>
      </c>
      <c r="F16" s="7" t="s">
        <v>16</v>
      </c>
    </row>
    <row r="17" spans="1:6" ht="20.100000000000001" customHeight="1" x14ac:dyDescent="0.15">
      <c r="A17" s="57" t="s">
        <v>48</v>
      </c>
      <c r="B17" s="17" t="s">
        <v>49</v>
      </c>
      <c r="C17" s="4" t="s">
        <v>50</v>
      </c>
      <c r="D17" s="6" t="s">
        <v>51</v>
      </c>
      <c r="E17" s="5" t="str">
        <f>(F2*35)&amp;"枚"</f>
        <v>0枚</v>
      </c>
      <c r="F17" s="7" t="s">
        <v>16</v>
      </c>
    </row>
    <row r="18" spans="1:6" ht="20.100000000000001" customHeight="1" x14ac:dyDescent="0.15">
      <c r="A18" s="57"/>
      <c r="B18" s="17" t="s">
        <v>52</v>
      </c>
      <c r="C18" s="4" t="s">
        <v>50</v>
      </c>
      <c r="D18" s="6" t="s">
        <v>51</v>
      </c>
      <c r="E18" s="5" t="str">
        <f>(F2*35)&amp;"枚"</f>
        <v>0枚</v>
      </c>
      <c r="F18" s="7" t="s">
        <v>16</v>
      </c>
    </row>
    <row r="19" spans="1:6" ht="20.100000000000001" customHeight="1" x14ac:dyDescent="0.15">
      <c r="A19" s="57"/>
      <c r="B19" s="17" t="s">
        <v>53</v>
      </c>
      <c r="C19" s="4" t="s">
        <v>54</v>
      </c>
      <c r="D19" s="6" t="s">
        <v>55</v>
      </c>
      <c r="E19" s="5" t="str">
        <f>(F2*180)&amp;"枚"</f>
        <v>0枚</v>
      </c>
      <c r="F19" s="7" t="s">
        <v>16</v>
      </c>
    </row>
    <row r="20" spans="1:6" ht="20.100000000000001" customHeight="1" x14ac:dyDescent="0.15">
      <c r="A20" s="57"/>
      <c r="B20" s="17" t="s">
        <v>56</v>
      </c>
      <c r="C20" s="4" t="s">
        <v>57</v>
      </c>
      <c r="D20" s="6" t="s">
        <v>58</v>
      </c>
      <c r="E20" s="5" t="str">
        <f>(F2*18)&amp;"　ﾛｰﾙ"</f>
        <v>0　ﾛｰﾙ</v>
      </c>
      <c r="F20" s="7" t="s">
        <v>16</v>
      </c>
    </row>
    <row r="21" spans="1:6" ht="20.100000000000001" customHeight="1" x14ac:dyDescent="0.15">
      <c r="A21" s="57"/>
      <c r="B21" s="17" t="s">
        <v>59</v>
      </c>
      <c r="C21" s="4" t="s">
        <v>60</v>
      </c>
      <c r="D21" s="6" t="s">
        <v>61</v>
      </c>
      <c r="E21" s="5" t="str">
        <f>(F2*450)&amp;"枚"</f>
        <v>0枚</v>
      </c>
      <c r="F21" s="7" t="s">
        <v>16</v>
      </c>
    </row>
    <row r="22" spans="1:6" ht="20.100000000000001" customHeight="1" x14ac:dyDescent="0.15">
      <c r="A22" s="57"/>
      <c r="B22" s="17" t="s">
        <v>62</v>
      </c>
      <c r="C22" s="4" t="s">
        <v>63</v>
      </c>
      <c r="D22" s="6" t="s">
        <v>64</v>
      </c>
      <c r="E22" s="5" t="str">
        <f>(F2*1)&amp;"本"</f>
        <v>0本</v>
      </c>
      <c r="F22" s="7" t="s">
        <v>65</v>
      </c>
    </row>
    <row r="23" spans="1:6" ht="20.100000000000001" customHeight="1" x14ac:dyDescent="0.15">
      <c r="A23" s="57"/>
      <c r="B23" s="17" t="s">
        <v>66</v>
      </c>
      <c r="C23" s="4" t="s">
        <v>67</v>
      </c>
      <c r="D23" s="6" t="s">
        <v>19</v>
      </c>
      <c r="E23" s="5" t="str">
        <f>(1)&amp;"個"</f>
        <v>1個</v>
      </c>
      <c r="F23" s="7" t="s">
        <v>9</v>
      </c>
    </row>
    <row r="24" spans="1:6" ht="20.100000000000001" customHeight="1" x14ac:dyDescent="0.15">
      <c r="A24" s="57"/>
      <c r="B24" s="17" t="s">
        <v>68</v>
      </c>
      <c r="C24" s="4" t="s">
        <v>69</v>
      </c>
      <c r="D24" s="6" t="s">
        <v>70</v>
      </c>
      <c r="E24" s="5" t="str">
        <f>(1)&amp;"張"</f>
        <v>1張</v>
      </c>
      <c r="F24" s="7" t="s">
        <v>9</v>
      </c>
    </row>
    <row r="25" spans="1:6" ht="20.100000000000001" customHeight="1" x14ac:dyDescent="0.15">
      <c r="A25" s="57"/>
      <c r="B25" s="17" t="s">
        <v>71</v>
      </c>
      <c r="C25" s="4" t="s">
        <v>72</v>
      </c>
      <c r="D25" s="6" t="s">
        <v>73</v>
      </c>
      <c r="E25" s="5" t="str">
        <f>(F2*18)&amp;" L"</f>
        <v>0 L</v>
      </c>
      <c r="F25" s="7" t="s">
        <v>26</v>
      </c>
    </row>
    <row r="26" spans="1:6" ht="20.100000000000001" customHeight="1" x14ac:dyDescent="0.15">
      <c r="A26" s="57"/>
      <c r="B26" s="18" t="s">
        <v>112</v>
      </c>
      <c r="C26" s="4" t="s">
        <v>74</v>
      </c>
      <c r="D26" s="6" t="s">
        <v>75</v>
      </c>
      <c r="E26" s="5" t="str">
        <f>(1)&amp;"本"</f>
        <v>1本</v>
      </c>
      <c r="F26" s="7" t="s">
        <v>37</v>
      </c>
    </row>
    <row r="27" spans="1:6" ht="20.100000000000001" customHeight="1" x14ac:dyDescent="0.15">
      <c r="A27" s="57"/>
      <c r="B27" s="17" t="s">
        <v>76</v>
      </c>
      <c r="C27" s="4" t="s">
        <v>77</v>
      </c>
      <c r="D27" s="6" t="s">
        <v>78</v>
      </c>
      <c r="E27" s="5" t="str">
        <f>(1)&amp;"個"</f>
        <v>1個</v>
      </c>
      <c r="F27" s="7" t="s">
        <v>9</v>
      </c>
    </row>
    <row r="28" spans="1:6" ht="20.100000000000001" customHeight="1" x14ac:dyDescent="0.15">
      <c r="A28" s="57"/>
      <c r="B28" s="17" t="s">
        <v>79</v>
      </c>
      <c r="C28" s="4" t="s">
        <v>80</v>
      </c>
      <c r="D28" s="6" t="s">
        <v>81</v>
      </c>
      <c r="E28" s="5"/>
      <c r="F28" s="7" t="s">
        <v>9</v>
      </c>
    </row>
    <row r="29" spans="1:6" ht="20.100000000000001" customHeight="1" x14ac:dyDescent="0.15">
      <c r="A29" s="58" t="s">
        <v>82</v>
      </c>
      <c r="B29" s="17" t="s">
        <v>207</v>
      </c>
      <c r="C29" s="4" t="s">
        <v>209</v>
      </c>
      <c r="D29" s="6" t="s">
        <v>208</v>
      </c>
      <c r="E29" s="5" t="str">
        <f>(F2*90)&amp;" 枚"</f>
        <v>0 枚</v>
      </c>
      <c r="F29" s="7" t="s">
        <v>9</v>
      </c>
    </row>
    <row r="30" spans="1:6" ht="20.100000000000001" customHeight="1" x14ac:dyDescent="0.15">
      <c r="A30" s="59"/>
      <c r="B30" s="17" t="s">
        <v>210</v>
      </c>
      <c r="C30" s="4"/>
      <c r="D30" s="6" t="s">
        <v>211</v>
      </c>
      <c r="E30" s="5"/>
      <c r="F30" s="7" t="s">
        <v>9</v>
      </c>
    </row>
    <row r="31" spans="1:6" ht="20.100000000000001" customHeight="1" x14ac:dyDescent="0.15">
      <c r="A31" s="59"/>
      <c r="B31" s="17" t="s">
        <v>83</v>
      </c>
      <c r="C31" s="4" t="s">
        <v>84</v>
      </c>
      <c r="D31" s="6" t="s">
        <v>85</v>
      </c>
      <c r="E31" s="5" t="str">
        <f>(F2*0.5)&amp;"本"</f>
        <v>0本</v>
      </c>
      <c r="F31" s="7" t="s">
        <v>65</v>
      </c>
    </row>
    <row r="32" spans="1:6" ht="20.100000000000001" customHeight="1" x14ac:dyDescent="0.15">
      <c r="A32" s="59"/>
      <c r="B32" s="17" t="s">
        <v>86</v>
      </c>
      <c r="C32" s="4" t="s">
        <v>87</v>
      </c>
      <c r="D32" s="6" t="s">
        <v>88</v>
      </c>
      <c r="E32" s="5" t="str">
        <f>(F2*60)&amp;"枚"</f>
        <v>0枚</v>
      </c>
      <c r="F32" s="7" t="s">
        <v>65</v>
      </c>
    </row>
    <row r="33" spans="1:6" ht="20.100000000000001" customHeight="1" x14ac:dyDescent="0.15">
      <c r="A33" s="59"/>
      <c r="B33" s="17" t="s">
        <v>89</v>
      </c>
      <c r="C33" s="4" t="s">
        <v>90</v>
      </c>
      <c r="D33" s="6" t="s">
        <v>64</v>
      </c>
      <c r="E33" s="5" t="str">
        <f>(F2*1)&amp;"本"</f>
        <v>0本</v>
      </c>
      <c r="F33" s="7" t="s">
        <v>65</v>
      </c>
    </row>
    <row r="34" spans="1:6" ht="20.100000000000001" customHeight="1" x14ac:dyDescent="0.15">
      <c r="A34" s="59"/>
      <c r="B34" s="17" t="s">
        <v>91</v>
      </c>
      <c r="C34" s="4" t="s">
        <v>92</v>
      </c>
      <c r="D34" s="6" t="s">
        <v>93</v>
      </c>
      <c r="E34" s="5" t="str">
        <f>(F2*14)&amp;"枚"</f>
        <v>0枚</v>
      </c>
      <c r="F34" s="7" t="s">
        <v>9</v>
      </c>
    </row>
    <row r="35" spans="1:6" ht="20.100000000000001" customHeight="1" x14ac:dyDescent="0.15">
      <c r="A35" s="59"/>
      <c r="B35" s="17" t="s">
        <v>94</v>
      </c>
      <c r="C35" s="4" t="s">
        <v>95</v>
      </c>
      <c r="D35" s="6" t="s">
        <v>75</v>
      </c>
      <c r="E35" s="5" t="s">
        <v>75</v>
      </c>
      <c r="F35" s="7" t="s">
        <v>96</v>
      </c>
    </row>
    <row r="36" spans="1:6" ht="20.100000000000001" customHeight="1" x14ac:dyDescent="0.15">
      <c r="A36" s="59"/>
      <c r="B36" s="17" t="s">
        <v>97</v>
      </c>
      <c r="C36" s="4" t="s">
        <v>98</v>
      </c>
      <c r="D36" s="6" t="s">
        <v>99</v>
      </c>
      <c r="E36" s="5" t="str">
        <f>(2)&amp;"袋"</f>
        <v>2袋</v>
      </c>
      <c r="F36" s="7" t="s">
        <v>9</v>
      </c>
    </row>
    <row r="37" spans="1:6" ht="20.100000000000001" customHeight="1" x14ac:dyDescent="0.15">
      <c r="A37" s="59"/>
      <c r="B37" s="17" t="s">
        <v>100</v>
      </c>
      <c r="C37" s="4" t="s">
        <v>101</v>
      </c>
      <c r="D37" s="6" t="s">
        <v>102</v>
      </c>
      <c r="E37" s="5" t="str">
        <f>(2)&amp;"個"</f>
        <v>2個</v>
      </c>
      <c r="F37" s="7" t="s">
        <v>9</v>
      </c>
    </row>
    <row r="38" spans="1:6" ht="20.100000000000001" customHeight="1" x14ac:dyDescent="0.15">
      <c r="A38" s="59"/>
      <c r="B38" s="17" t="s">
        <v>103</v>
      </c>
      <c r="C38" s="4" t="s">
        <v>117</v>
      </c>
      <c r="D38" s="6"/>
      <c r="E38" s="5"/>
      <c r="F38" s="7"/>
    </row>
    <row r="39" spans="1:6" ht="20.100000000000001" customHeight="1" x14ac:dyDescent="0.15">
      <c r="A39" s="60"/>
      <c r="B39" s="17" t="s">
        <v>104</v>
      </c>
      <c r="C39" s="4" t="s">
        <v>105</v>
      </c>
      <c r="D39" s="6" t="s">
        <v>106</v>
      </c>
      <c r="E39" s="5" t="str">
        <f>(F2*60)&amp;"枚"</f>
        <v>0枚</v>
      </c>
      <c r="F39" s="7" t="s">
        <v>9</v>
      </c>
    </row>
    <row r="40" spans="1:6" ht="30" customHeight="1" x14ac:dyDescent="0.15">
      <c r="A40" s="49" t="s">
        <v>107</v>
      </c>
      <c r="B40" s="17" t="s">
        <v>108</v>
      </c>
      <c r="C40" s="4" t="s">
        <v>109</v>
      </c>
      <c r="D40" s="6" t="s">
        <v>40</v>
      </c>
      <c r="E40" s="5" t="str">
        <f>(1)&amp;"袋"</f>
        <v>1袋</v>
      </c>
      <c r="F40" s="7" t="s">
        <v>37</v>
      </c>
    </row>
    <row r="41" spans="1:6" ht="29.25" customHeight="1" thickBot="1" x14ac:dyDescent="0.2">
      <c r="A41" s="50"/>
      <c r="B41" s="19" t="s">
        <v>110</v>
      </c>
      <c r="C41" s="8" t="s">
        <v>111</v>
      </c>
      <c r="D41" s="21" t="s">
        <v>19</v>
      </c>
      <c r="E41" s="9" t="str">
        <f>(1)&amp;"個"</f>
        <v>1個</v>
      </c>
      <c r="F41" s="10" t="s">
        <v>9</v>
      </c>
    </row>
  </sheetData>
  <mergeCells count="7">
    <mergeCell ref="A40:A41"/>
    <mergeCell ref="C2:E2"/>
    <mergeCell ref="A1:F1"/>
    <mergeCell ref="A4:A11"/>
    <mergeCell ref="A12:A16"/>
    <mergeCell ref="A17:A28"/>
    <mergeCell ref="A29:A39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view="pageBreakPreview" zoomScale="60" zoomScaleNormal="100" workbookViewId="0">
      <selection activeCell="J55" sqref="J55"/>
    </sheetView>
  </sheetViews>
  <sheetFormatPr defaultRowHeight="13.5" x14ac:dyDescent="0.15"/>
  <cols>
    <col min="1" max="1" width="8.125" customWidth="1"/>
    <col min="2" max="2" width="20.75" customWidth="1"/>
    <col min="3" max="3" width="6.875" customWidth="1"/>
    <col min="4" max="4" width="4" customWidth="1"/>
    <col min="5" max="5" width="7.125" customWidth="1"/>
    <col min="6" max="6" width="8.75" customWidth="1"/>
    <col min="7" max="7" width="33.25" customWidth="1"/>
  </cols>
  <sheetData>
    <row r="1" spans="1:7" ht="18" thickBot="1" x14ac:dyDescent="0.2">
      <c r="A1" s="63" t="s">
        <v>118</v>
      </c>
      <c r="B1" s="63"/>
      <c r="C1" s="63"/>
      <c r="D1" s="63"/>
      <c r="E1" s="63"/>
      <c r="F1" s="63"/>
      <c r="G1" s="63"/>
    </row>
    <row r="2" spans="1:7" ht="14.25" thickBot="1" x14ac:dyDescent="0.2">
      <c r="A2" s="64" t="s">
        <v>203</v>
      </c>
      <c r="B2" s="65"/>
      <c r="C2" s="29"/>
      <c r="D2" t="s">
        <v>204</v>
      </c>
      <c r="F2" s="66" t="s">
        <v>119</v>
      </c>
      <c r="G2" s="66"/>
    </row>
    <row r="3" spans="1:7" ht="14.25" thickBot="1" x14ac:dyDescent="0.2">
      <c r="A3" s="36" t="s">
        <v>120</v>
      </c>
      <c r="B3" s="32" t="s">
        <v>121</v>
      </c>
      <c r="C3" s="41" t="s">
        <v>122</v>
      </c>
      <c r="D3" s="14" t="s">
        <v>123</v>
      </c>
      <c r="E3" s="41" t="s">
        <v>124</v>
      </c>
      <c r="F3" s="45" t="s">
        <v>213</v>
      </c>
      <c r="G3" s="15" t="s">
        <v>4</v>
      </c>
    </row>
    <row r="4" spans="1:7" x14ac:dyDescent="0.15">
      <c r="A4" s="67" t="s">
        <v>125</v>
      </c>
      <c r="B4" s="33" t="s">
        <v>126</v>
      </c>
      <c r="C4" s="31" t="s">
        <v>127</v>
      </c>
      <c r="D4" s="31"/>
      <c r="E4" s="42" t="s">
        <v>205</v>
      </c>
      <c r="F4" s="47" t="s">
        <v>205</v>
      </c>
      <c r="G4" s="38" t="s">
        <v>129</v>
      </c>
    </row>
    <row r="5" spans="1:7" x14ac:dyDescent="0.15">
      <c r="A5" s="67"/>
      <c r="B5" s="34" t="s">
        <v>130</v>
      </c>
      <c r="C5" s="28" t="s">
        <v>127</v>
      </c>
      <c r="D5" s="28"/>
      <c r="E5" s="42" t="str">
        <f>(+$C$2*1)&amp;"本"</f>
        <v>0本</v>
      </c>
      <c r="F5" s="46" t="s">
        <v>214</v>
      </c>
      <c r="G5" s="39" t="s">
        <v>131</v>
      </c>
    </row>
    <row r="6" spans="1:7" x14ac:dyDescent="0.15">
      <c r="A6" s="67"/>
      <c r="B6" s="34" t="s">
        <v>132</v>
      </c>
      <c r="C6" s="28" t="s">
        <v>127</v>
      </c>
      <c r="D6" s="28"/>
      <c r="E6" s="42" t="str">
        <f>(+$C$2*5)&amp;"食分"</f>
        <v>0食分</v>
      </c>
      <c r="F6" s="46" t="s">
        <v>215</v>
      </c>
      <c r="G6" s="39" t="s">
        <v>133</v>
      </c>
    </row>
    <row r="7" spans="1:7" x14ac:dyDescent="0.15">
      <c r="A7" s="67"/>
      <c r="B7" s="34" t="s">
        <v>56</v>
      </c>
      <c r="C7" s="28" t="s">
        <v>127</v>
      </c>
      <c r="D7" s="28"/>
      <c r="E7" s="43">
        <v>1</v>
      </c>
      <c r="F7" s="46">
        <v>1</v>
      </c>
      <c r="G7" s="39" t="s">
        <v>134</v>
      </c>
    </row>
    <row r="8" spans="1:7" x14ac:dyDescent="0.15">
      <c r="A8" s="67"/>
      <c r="B8" s="34" t="s">
        <v>135</v>
      </c>
      <c r="C8" s="28" t="s">
        <v>127</v>
      </c>
      <c r="D8" s="28"/>
      <c r="E8" s="42" t="str">
        <f>(+$C$2*5)&amp;"回/日"</f>
        <v>0回/日</v>
      </c>
      <c r="F8" s="46" t="s">
        <v>216</v>
      </c>
      <c r="G8" s="39" t="s">
        <v>129</v>
      </c>
    </row>
    <row r="9" spans="1:7" x14ac:dyDescent="0.15">
      <c r="A9" s="67"/>
      <c r="B9" s="34" t="s">
        <v>206</v>
      </c>
      <c r="C9" s="28" t="s">
        <v>127</v>
      </c>
      <c r="D9" s="28"/>
      <c r="E9" s="42" t="str">
        <f>(+$C$2*1)&amp;"個"</f>
        <v>0個</v>
      </c>
      <c r="F9" s="46" t="s">
        <v>217</v>
      </c>
      <c r="G9" s="39" t="s">
        <v>136</v>
      </c>
    </row>
    <row r="10" spans="1:7" x14ac:dyDescent="0.15">
      <c r="A10" s="67"/>
      <c r="B10" s="34" t="s">
        <v>137</v>
      </c>
      <c r="C10" s="28" t="s">
        <v>127</v>
      </c>
      <c r="D10" s="28"/>
      <c r="E10" s="42" t="str">
        <f>(+$C$2*1)&amp;"台"</f>
        <v>0台</v>
      </c>
      <c r="F10" s="46" t="s">
        <v>218</v>
      </c>
      <c r="G10" s="39" t="s">
        <v>129</v>
      </c>
    </row>
    <row r="11" spans="1:7" x14ac:dyDescent="0.15">
      <c r="A11" s="67"/>
      <c r="B11" s="34" t="s">
        <v>138</v>
      </c>
      <c r="C11" s="28" t="s">
        <v>127</v>
      </c>
      <c r="D11" s="28"/>
      <c r="E11" s="43" t="s">
        <v>128</v>
      </c>
      <c r="F11" s="46" t="s">
        <v>128</v>
      </c>
      <c r="G11" s="39" t="s">
        <v>129</v>
      </c>
    </row>
    <row r="12" spans="1:7" x14ac:dyDescent="0.15">
      <c r="A12" s="67"/>
      <c r="B12" s="34" t="s">
        <v>139</v>
      </c>
      <c r="C12" s="28" t="s">
        <v>127</v>
      </c>
      <c r="D12" s="28"/>
      <c r="E12" s="43" t="s">
        <v>128</v>
      </c>
      <c r="F12" s="46" t="s">
        <v>128</v>
      </c>
      <c r="G12" s="39" t="s">
        <v>129</v>
      </c>
    </row>
    <row r="13" spans="1:7" x14ac:dyDescent="0.15">
      <c r="A13" s="67"/>
      <c r="B13" s="34" t="s">
        <v>140</v>
      </c>
      <c r="C13" s="28" t="s">
        <v>127</v>
      </c>
      <c r="D13" s="28"/>
      <c r="E13" s="43" t="s">
        <v>128</v>
      </c>
      <c r="F13" s="46" t="s">
        <v>128</v>
      </c>
      <c r="G13" s="39" t="s">
        <v>129</v>
      </c>
    </row>
    <row r="14" spans="1:7" x14ac:dyDescent="0.15">
      <c r="A14" s="67"/>
      <c r="B14" s="34" t="s">
        <v>141</v>
      </c>
      <c r="C14" s="28" t="s">
        <v>127</v>
      </c>
      <c r="D14" s="28"/>
      <c r="E14" s="43" t="s">
        <v>128</v>
      </c>
      <c r="F14" s="46" t="s">
        <v>128</v>
      </c>
      <c r="G14" s="39" t="s">
        <v>129</v>
      </c>
    </row>
    <row r="15" spans="1:7" x14ac:dyDescent="0.15">
      <c r="A15" s="68"/>
      <c r="B15" s="34" t="s">
        <v>142</v>
      </c>
      <c r="C15" s="28" t="s">
        <v>127</v>
      </c>
      <c r="D15" s="28"/>
      <c r="E15" s="43" t="s">
        <v>128</v>
      </c>
      <c r="F15" s="46" t="s">
        <v>128</v>
      </c>
      <c r="G15" s="39" t="s">
        <v>129</v>
      </c>
    </row>
    <row r="16" spans="1:7" x14ac:dyDescent="0.15">
      <c r="A16" s="69" t="s">
        <v>143</v>
      </c>
      <c r="B16" s="34" t="s">
        <v>144</v>
      </c>
      <c r="C16" s="28" t="s">
        <v>145</v>
      </c>
      <c r="D16" s="28"/>
      <c r="E16" s="43">
        <v>1</v>
      </c>
      <c r="F16" s="46">
        <v>1</v>
      </c>
      <c r="G16" s="39" t="s">
        <v>146</v>
      </c>
    </row>
    <row r="17" spans="1:7" x14ac:dyDescent="0.15">
      <c r="A17" s="70"/>
      <c r="B17" s="34" t="s">
        <v>147</v>
      </c>
      <c r="C17" s="28" t="s">
        <v>145</v>
      </c>
      <c r="D17" s="28"/>
      <c r="E17" s="43">
        <v>1</v>
      </c>
      <c r="F17" s="46">
        <v>1</v>
      </c>
      <c r="G17" s="39"/>
    </row>
    <row r="18" spans="1:7" x14ac:dyDescent="0.15">
      <c r="A18" s="70"/>
      <c r="B18" s="34" t="s">
        <v>148</v>
      </c>
      <c r="C18" s="28" t="s">
        <v>145</v>
      </c>
      <c r="D18" s="28"/>
      <c r="E18" s="43">
        <v>1</v>
      </c>
      <c r="F18" s="46">
        <v>1</v>
      </c>
      <c r="G18" s="39" t="s">
        <v>149</v>
      </c>
    </row>
    <row r="19" spans="1:7" x14ac:dyDescent="0.15">
      <c r="A19" s="70"/>
      <c r="B19" s="34" t="s">
        <v>150</v>
      </c>
      <c r="C19" s="28" t="s">
        <v>145</v>
      </c>
      <c r="D19" s="28"/>
      <c r="E19" s="43">
        <v>1</v>
      </c>
      <c r="F19" s="46">
        <v>1</v>
      </c>
      <c r="G19" s="39" t="s">
        <v>151</v>
      </c>
    </row>
    <row r="20" spans="1:7" x14ac:dyDescent="0.15">
      <c r="A20" s="71"/>
      <c r="B20" s="34" t="s">
        <v>152</v>
      </c>
      <c r="C20" s="28" t="s">
        <v>145</v>
      </c>
      <c r="D20" s="28"/>
      <c r="E20" s="43">
        <v>1</v>
      </c>
      <c r="F20" s="46">
        <v>1</v>
      </c>
      <c r="G20" s="39" t="s">
        <v>153</v>
      </c>
    </row>
    <row r="21" spans="1:7" x14ac:dyDescent="0.15">
      <c r="A21" s="69" t="s">
        <v>154</v>
      </c>
      <c r="B21" s="34" t="s">
        <v>155</v>
      </c>
      <c r="C21" s="28" t="s">
        <v>145</v>
      </c>
      <c r="D21" s="28"/>
      <c r="E21" s="43">
        <v>1</v>
      </c>
      <c r="F21" s="46">
        <v>1</v>
      </c>
      <c r="G21" s="39" t="s">
        <v>156</v>
      </c>
    </row>
    <row r="22" spans="1:7" x14ac:dyDescent="0.15">
      <c r="A22" s="70"/>
      <c r="B22" s="34" t="s">
        <v>157</v>
      </c>
      <c r="C22" s="28" t="s">
        <v>145</v>
      </c>
      <c r="D22" s="28"/>
      <c r="E22" s="42" t="str">
        <f>(+$C$2*5)&amp;"枚"</f>
        <v>0枚</v>
      </c>
      <c r="F22" s="46" t="s">
        <v>219</v>
      </c>
      <c r="G22" s="39"/>
    </row>
    <row r="23" spans="1:7" x14ac:dyDescent="0.15">
      <c r="A23" s="70"/>
      <c r="B23" s="34" t="s">
        <v>158</v>
      </c>
      <c r="C23" s="28" t="s">
        <v>145</v>
      </c>
      <c r="D23" s="28"/>
      <c r="E23" s="42" t="str">
        <f>(+$C$2*3)&amp;"個"</f>
        <v>0個</v>
      </c>
      <c r="F23" s="46" t="s">
        <v>220</v>
      </c>
      <c r="G23" s="39"/>
    </row>
    <row r="24" spans="1:7" x14ac:dyDescent="0.15">
      <c r="A24" s="70"/>
      <c r="B24" s="34" t="s">
        <v>159</v>
      </c>
      <c r="C24" s="28" t="s">
        <v>145</v>
      </c>
      <c r="D24" s="28"/>
      <c r="E24" s="42" t="str">
        <f>(+$C$2*1)&amp;"本"</f>
        <v>0本</v>
      </c>
      <c r="F24" s="46" t="s">
        <v>221</v>
      </c>
      <c r="G24" s="39"/>
    </row>
    <row r="25" spans="1:7" x14ac:dyDescent="0.15">
      <c r="A25" s="70"/>
      <c r="B25" s="34" t="s">
        <v>160</v>
      </c>
      <c r="C25" s="28" t="s">
        <v>145</v>
      </c>
      <c r="D25" s="28"/>
      <c r="E25" s="42" t="str">
        <f>(+$C$2*1)&amp;"本"</f>
        <v>0本</v>
      </c>
      <c r="F25" s="46" t="s">
        <v>221</v>
      </c>
      <c r="G25" s="39"/>
    </row>
    <row r="26" spans="1:7" x14ac:dyDescent="0.15">
      <c r="A26" s="71"/>
      <c r="B26" s="34" t="s">
        <v>161</v>
      </c>
      <c r="C26" s="28" t="s">
        <v>145</v>
      </c>
      <c r="D26" s="28"/>
      <c r="E26" s="42" t="str">
        <f>(+$C$2*1)&amp;"本"</f>
        <v>0本</v>
      </c>
      <c r="F26" s="46" t="s">
        <v>221</v>
      </c>
      <c r="G26" s="39"/>
    </row>
    <row r="27" spans="1:7" x14ac:dyDescent="0.15">
      <c r="A27" s="69" t="s">
        <v>162</v>
      </c>
      <c r="B27" s="34" t="s">
        <v>212</v>
      </c>
      <c r="C27" s="28" t="s">
        <v>145</v>
      </c>
      <c r="D27" s="28"/>
      <c r="E27" s="42" t="str">
        <f>(+$C$2*5)&amp;"枚"</f>
        <v>0枚</v>
      </c>
      <c r="F27" s="46" t="s">
        <v>219</v>
      </c>
      <c r="G27" s="39"/>
    </row>
    <row r="28" spans="1:7" x14ac:dyDescent="0.15">
      <c r="A28" s="70"/>
      <c r="B28" s="34" t="s">
        <v>222</v>
      </c>
      <c r="C28" s="28" t="s">
        <v>223</v>
      </c>
      <c r="D28" s="28"/>
      <c r="E28" s="42">
        <v>1</v>
      </c>
      <c r="F28" s="46">
        <v>1</v>
      </c>
      <c r="G28" s="39"/>
    </row>
    <row r="29" spans="1:7" x14ac:dyDescent="0.15">
      <c r="A29" s="70"/>
      <c r="B29" s="34" t="s">
        <v>163</v>
      </c>
      <c r="C29" s="28" t="s">
        <v>145</v>
      </c>
      <c r="D29" s="28"/>
      <c r="E29" s="43">
        <v>1</v>
      </c>
      <c r="F29" s="46">
        <v>1</v>
      </c>
      <c r="G29" s="39"/>
    </row>
    <row r="30" spans="1:7" x14ac:dyDescent="0.15">
      <c r="A30" s="70"/>
      <c r="B30" s="34" t="s">
        <v>83</v>
      </c>
      <c r="C30" s="28" t="s">
        <v>145</v>
      </c>
      <c r="D30" s="28"/>
      <c r="E30" s="43">
        <v>1</v>
      </c>
      <c r="F30" s="46">
        <v>1</v>
      </c>
      <c r="G30" s="39"/>
    </row>
    <row r="31" spans="1:7" x14ac:dyDescent="0.15">
      <c r="A31" s="70"/>
      <c r="B31" s="34" t="s">
        <v>59</v>
      </c>
      <c r="C31" s="28" t="s">
        <v>145</v>
      </c>
      <c r="D31" s="28"/>
      <c r="E31" s="43">
        <v>1</v>
      </c>
      <c r="F31" s="46">
        <v>1</v>
      </c>
      <c r="G31" s="39"/>
    </row>
    <row r="32" spans="1:7" x14ac:dyDescent="0.15">
      <c r="A32" s="70"/>
      <c r="B32" s="34" t="s">
        <v>164</v>
      </c>
      <c r="C32" s="28" t="s">
        <v>145</v>
      </c>
      <c r="D32" s="28"/>
      <c r="E32" s="43">
        <v>1</v>
      </c>
      <c r="F32" s="46">
        <v>1</v>
      </c>
      <c r="G32" s="39"/>
    </row>
    <row r="33" spans="1:7" x14ac:dyDescent="0.15">
      <c r="A33" s="70"/>
      <c r="B33" s="34" t="s">
        <v>49</v>
      </c>
      <c r="C33" s="28" t="s">
        <v>145</v>
      </c>
      <c r="D33" s="28"/>
      <c r="E33" s="43" t="s">
        <v>128</v>
      </c>
      <c r="F33" s="46" t="s">
        <v>128</v>
      </c>
      <c r="G33" s="39" t="s">
        <v>165</v>
      </c>
    </row>
    <row r="34" spans="1:7" x14ac:dyDescent="0.15">
      <c r="A34" s="70"/>
      <c r="B34" s="34" t="s">
        <v>166</v>
      </c>
      <c r="C34" s="28" t="s">
        <v>145</v>
      </c>
      <c r="D34" s="28"/>
      <c r="E34" s="43" t="s">
        <v>128</v>
      </c>
      <c r="F34" s="46" t="s">
        <v>128</v>
      </c>
      <c r="G34" s="39"/>
    </row>
    <row r="35" spans="1:7" x14ac:dyDescent="0.15">
      <c r="A35" s="70"/>
      <c r="B35" s="34" t="s">
        <v>167</v>
      </c>
      <c r="C35" s="28" t="s">
        <v>145</v>
      </c>
      <c r="D35" s="28"/>
      <c r="E35" s="43" t="s">
        <v>128</v>
      </c>
      <c r="F35" s="46" t="s">
        <v>128</v>
      </c>
      <c r="G35" s="39" t="s">
        <v>168</v>
      </c>
    </row>
    <row r="36" spans="1:7" x14ac:dyDescent="0.15">
      <c r="A36" s="70"/>
      <c r="B36" s="34" t="s">
        <v>169</v>
      </c>
      <c r="C36" s="28" t="s">
        <v>145</v>
      </c>
      <c r="D36" s="28"/>
      <c r="E36" s="43" t="s">
        <v>128</v>
      </c>
      <c r="F36" s="46" t="s">
        <v>128</v>
      </c>
      <c r="G36" s="39"/>
    </row>
    <row r="37" spans="1:7" x14ac:dyDescent="0.15">
      <c r="A37" s="71"/>
      <c r="B37" s="34" t="s">
        <v>53</v>
      </c>
      <c r="C37" s="28" t="s">
        <v>145</v>
      </c>
      <c r="D37" s="28"/>
      <c r="E37" s="43">
        <v>1</v>
      </c>
      <c r="F37" s="46">
        <v>1</v>
      </c>
      <c r="G37" s="39" t="s">
        <v>170</v>
      </c>
    </row>
    <row r="38" spans="1:7" x14ac:dyDescent="0.15">
      <c r="A38" s="69" t="s">
        <v>171</v>
      </c>
      <c r="B38" s="34" t="s">
        <v>172</v>
      </c>
      <c r="C38" s="28" t="s">
        <v>145</v>
      </c>
      <c r="D38" s="28"/>
      <c r="E38" s="43" t="s">
        <v>128</v>
      </c>
      <c r="F38" s="46" t="s">
        <v>128</v>
      </c>
      <c r="G38" s="39"/>
    </row>
    <row r="39" spans="1:7" x14ac:dyDescent="0.15">
      <c r="A39" s="70"/>
      <c r="B39" s="34" t="s">
        <v>173</v>
      </c>
      <c r="C39" s="28" t="s">
        <v>145</v>
      </c>
      <c r="D39" s="28"/>
      <c r="E39" s="43">
        <v>1</v>
      </c>
      <c r="F39" s="46">
        <v>1</v>
      </c>
      <c r="G39" s="39" t="s">
        <v>174</v>
      </c>
    </row>
    <row r="40" spans="1:7" x14ac:dyDescent="0.15">
      <c r="A40" s="70"/>
      <c r="B40" s="34" t="s">
        <v>175</v>
      </c>
      <c r="C40" s="28" t="s">
        <v>145</v>
      </c>
      <c r="D40" s="28"/>
      <c r="E40" s="43">
        <v>1</v>
      </c>
      <c r="F40" s="46">
        <v>1</v>
      </c>
      <c r="G40" s="39" t="s">
        <v>176</v>
      </c>
    </row>
    <row r="41" spans="1:7" x14ac:dyDescent="0.15">
      <c r="A41" s="71"/>
      <c r="B41" s="34" t="s">
        <v>177</v>
      </c>
      <c r="C41" s="28" t="s">
        <v>145</v>
      </c>
      <c r="D41" s="28"/>
      <c r="E41" s="43">
        <v>20</v>
      </c>
      <c r="F41" s="46">
        <v>20</v>
      </c>
      <c r="G41" s="39" t="s">
        <v>178</v>
      </c>
    </row>
    <row r="42" spans="1:7" x14ac:dyDescent="0.15">
      <c r="A42" s="69" t="s">
        <v>179</v>
      </c>
      <c r="B42" s="34" t="s">
        <v>6</v>
      </c>
      <c r="C42" s="28" t="s">
        <v>145</v>
      </c>
      <c r="D42" s="28"/>
      <c r="E42" s="43">
        <v>1</v>
      </c>
      <c r="F42" s="46">
        <v>1</v>
      </c>
      <c r="G42" s="39"/>
    </row>
    <row r="43" spans="1:7" x14ac:dyDescent="0.15">
      <c r="A43" s="70"/>
      <c r="B43" s="34" t="s">
        <v>20</v>
      </c>
      <c r="C43" s="28" t="s">
        <v>145</v>
      </c>
      <c r="D43" s="28"/>
      <c r="E43" s="43">
        <v>1</v>
      </c>
      <c r="F43" s="46">
        <v>1</v>
      </c>
      <c r="G43" s="39"/>
    </row>
    <row r="44" spans="1:7" x14ac:dyDescent="0.15">
      <c r="A44" s="70"/>
      <c r="B44" s="34" t="s">
        <v>180</v>
      </c>
      <c r="C44" s="28" t="s">
        <v>145</v>
      </c>
      <c r="D44" s="28"/>
      <c r="E44" s="43">
        <v>1</v>
      </c>
      <c r="F44" s="46">
        <v>1</v>
      </c>
      <c r="G44" s="39" t="s">
        <v>181</v>
      </c>
    </row>
    <row r="45" spans="1:7" x14ac:dyDescent="0.15">
      <c r="A45" s="70"/>
      <c r="B45" s="34" t="s">
        <v>17</v>
      </c>
      <c r="C45" s="28" t="s">
        <v>145</v>
      </c>
      <c r="D45" s="28"/>
      <c r="E45" s="43">
        <v>1</v>
      </c>
      <c r="F45" s="46">
        <v>1</v>
      </c>
      <c r="G45" s="39"/>
    </row>
    <row r="46" spans="1:7" x14ac:dyDescent="0.15">
      <c r="A46" s="70"/>
      <c r="B46" s="34" t="s">
        <v>182</v>
      </c>
      <c r="C46" s="28" t="s">
        <v>145</v>
      </c>
      <c r="D46" s="28"/>
      <c r="E46" s="43">
        <v>20</v>
      </c>
      <c r="F46" s="46">
        <v>20</v>
      </c>
      <c r="G46" s="39" t="s">
        <v>183</v>
      </c>
    </row>
    <row r="47" spans="1:7" x14ac:dyDescent="0.15">
      <c r="A47" s="70"/>
      <c r="B47" s="34" t="s">
        <v>184</v>
      </c>
      <c r="C47" s="28" t="s">
        <v>145</v>
      </c>
      <c r="D47" s="28"/>
      <c r="E47" s="43">
        <v>1</v>
      </c>
      <c r="F47" s="46">
        <v>1</v>
      </c>
      <c r="G47" s="39"/>
    </row>
    <row r="48" spans="1:7" x14ac:dyDescent="0.15">
      <c r="A48" s="70"/>
      <c r="B48" s="34" t="s">
        <v>185</v>
      </c>
      <c r="C48" s="28" t="s">
        <v>145</v>
      </c>
      <c r="D48" s="28"/>
      <c r="E48" s="43">
        <v>1</v>
      </c>
      <c r="F48" s="46">
        <v>1</v>
      </c>
      <c r="G48" s="39"/>
    </row>
    <row r="49" spans="1:7" x14ac:dyDescent="0.15">
      <c r="A49" s="70"/>
      <c r="B49" s="34" t="s">
        <v>186</v>
      </c>
      <c r="C49" s="28" t="s">
        <v>145</v>
      </c>
      <c r="D49" s="28"/>
      <c r="E49" s="43">
        <v>1</v>
      </c>
      <c r="F49" s="46">
        <v>1</v>
      </c>
      <c r="G49" s="39" t="s">
        <v>168</v>
      </c>
    </row>
    <row r="50" spans="1:7" x14ac:dyDescent="0.15">
      <c r="A50" s="70"/>
      <c r="B50" s="34" t="s">
        <v>187</v>
      </c>
      <c r="C50" s="28" t="s">
        <v>145</v>
      </c>
      <c r="D50" s="28"/>
      <c r="E50" s="43" t="s">
        <v>128</v>
      </c>
      <c r="F50" s="46" t="s">
        <v>128</v>
      </c>
      <c r="G50" s="39" t="s">
        <v>188</v>
      </c>
    </row>
    <row r="51" spans="1:7" x14ac:dyDescent="0.15">
      <c r="A51" s="70"/>
      <c r="B51" s="34" t="s">
        <v>189</v>
      </c>
      <c r="C51" s="28" t="s">
        <v>145</v>
      </c>
      <c r="D51" s="28"/>
      <c r="E51" s="43">
        <v>1</v>
      </c>
      <c r="F51" s="46">
        <v>1</v>
      </c>
      <c r="G51" s="39"/>
    </row>
    <row r="52" spans="1:7" x14ac:dyDescent="0.15">
      <c r="A52" s="70"/>
      <c r="B52" s="34" t="s">
        <v>190</v>
      </c>
      <c r="C52" s="28" t="s">
        <v>145</v>
      </c>
      <c r="D52" s="28"/>
      <c r="E52" s="43">
        <v>1</v>
      </c>
      <c r="F52" s="46">
        <v>1</v>
      </c>
      <c r="G52" s="39" t="s">
        <v>191</v>
      </c>
    </row>
    <row r="53" spans="1:7" x14ac:dyDescent="0.15">
      <c r="A53" s="70"/>
      <c r="B53" s="34" t="s">
        <v>192</v>
      </c>
      <c r="C53" s="28" t="s">
        <v>145</v>
      </c>
      <c r="D53" s="28"/>
      <c r="E53" s="43" t="s">
        <v>128</v>
      </c>
      <c r="F53" s="46" t="s">
        <v>128</v>
      </c>
      <c r="G53" s="39"/>
    </row>
    <row r="54" spans="1:7" x14ac:dyDescent="0.15">
      <c r="A54" s="70"/>
      <c r="B54" s="34" t="s">
        <v>193</v>
      </c>
      <c r="C54" s="28" t="s">
        <v>145</v>
      </c>
      <c r="D54" s="28"/>
      <c r="E54" s="43">
        <v>1</v>
      </c>
      <c r="F54" s="46">
        <v>1</v>
      </c>
      <c r="G54" s="39"/>
    </row>
    <row r="55" spans="1:7" x14ac:dyDescent="0.15">
      <c r="A55" s="70"/>
      <c r="B55" s="34" t="s">
        <v>21</v>
      </c>
      <c r="C55" s="28" t="s">
        <v>145</v>
      </c>
      <c r="D55" s="28"/>
      <c r="E55" s="43" t="s">
        <v>128</v>
      </c>
      <c r="F55" s="46" t="s">
        <v>128</v>
      </c>
      <c r="G55" s="39" t="s">
        <v>194</v>
      </c>
    </row>
    <row r="56" spans="1:7" x14ac:dyDescent="0.15">
      <c r="A56" s="70"/>
      <c r="B56" s="34" t="s">
        <v>24</v>
      </c>
      <c r="C56" s="28" t="s">
        <v>145</v>
      </c>
      <c r="D56" s="28"/>
      <c r="E56" s="43" t="s">
        <v>128</v>
      </c>
      <c r="F56" s="46" t="s">
        <v>128</v>
      </c>
      <c r="G56" s="39" t="s">
        <v>194</v>
      </c>
    </row>
    <row r="57" spans="1:7" x14ac:dyDescent="0.15">
      <c r="A57" s="70"/>
      <c r="B57" s="34" t="s">
        <v>195</v>
      </c>
      <c r="C57" s="28" t="s">
        <v>145</v>
      </c>
      <c r="D57" s="28"/>
      <c r="E57" s="43" t="s">
        <v>128</v>
      </c>
      <c r="F57" s="46" t="s">
        <v>128</v>
      </c>
      <c r="G57" s="39" t="s">
        <v>196</v>
      </c>
    </row>
    <row r="58" spans="1:7" x14ac:dyDescent="0.15">
      <c r="A58" s="71"/>
      <c r="B58" s="34" t="s">
        <v>197</v>
      </c>
      <c r="C58" s="28" t="s">
        <v>145</v>
      </c>
      <c r="D58" s="28"/>
      <c r="E58" s="43">
        <v>1</v>
      </c>
      <c r="F58" s="46">
        <v>1</v>
      </c>
      <c r="G58" s="39"/>
    </row>
    <row r="59" spans="1:7" x14ac:dyDescent="0.15">
      <c r="A59" s="61" t="s">
        <v>198</v>
      </c>
      <c r="B59" s="34" t="s">
        <v>199</v>
      </c>
      <c r="C59" s="28" t="s">
        <v>145</v>
      </c>
      <c r="D59" s="28"/>
      <c r="E59" s="43">
        <v>1</v>
      </c>
      <c r="F59" s="46">
        <v>1</v>
      </c>
      <c r="G59" s="39" t="s">
        <v>200</v>
      </c>
    </row>
    <row r="60" spans="1:7" ht="14.25" thickBot="1" x14ac:dyDescent="0.2">
      <c r="A60" s="62"/>
      <c r="B60" s="35" t="s">
        <v>201</v>
      </c>
      <c r="C60" s="30" t="s">
        <v>145</v>
      </c>
      <c r="D60" s="30"/>
      <c r="E60" s="44">
        <v>1</v>
      </c>
      <c r="F60" s="48">
        <v>1</v>
      </c>
      <c r="G60" s="40" t="s">
        <v>202</v>
      </c>
    </row>
    <row r="61" spans="1:7" x14ac:dyDescent="0.15">
      <c r="F61" s="37"/>
    </row>
  </sheetData>
  <mergeCells count="10">
    <mergeCell ref="A59:A60"/>
    <mergeCell ref="A1:G1"/>
    <mergeCell ref="A2:B2"/>
    <mergeCell ref="F2:G2"/>
    <mergeCell ref="A4:A15"/>
    <mergeCell ref="A16:A20"/>
    <mergeCell ref="A21:A26"/>
    <mergeCell ref="A38:A41"/>
    <mergeCell ref="A42:A58"/>
    <mergeCell ref="A27:A37"/>
  </mergeCells>
  <phoneticPr fontId="1"/>
  <pageMargins left="0.7" right="0.7" top="0.75" bottom="0.75" header="0.3" footer="0.3"/>
  <pageSetup paperSize="9" scale="9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家庭備蓄リスト</vt:lpstr>
      <vt:lpstr>持ち出し品リスト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 ユーザー</cp:lastModifiedBy>
  <cp:lastPrinted>2020-09-04T05:42:39Z</cp:lastPrinted>
  <dcterms:created xsi:type="dcterms:W3CDTF">2015-04-21T12:01:40Z</dcterms:created>
  <dcterms:modified xsi:type="dcterms:W3CDTF">2020-09-04T05:42:41Z</dcterms:modified>
</cp:coreProperties>
</file>